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475" windowHeight="11640" activeTab="0"/>
  </bookViews>
  <sheets>
    <sheet name="для согласования" sheetId="1" r:id="rId1"/>
  </sheets>
  <definedNames/>
  <calcPr fullCalcOnLoad="1"/>
</workbook>
</file>

<file path=xl/sharedStrings.xml><?xml version="1.0" encoding="utf-8"?>
<sst xmlns="http://schemas.openxmlformats.org/spreadsheetml/2006/main" count="61" uniqueCount="45">
  <si>
    <t>Наименование показателей</t>
  </si>
  <si>
    <t>Темп роста к предыдущему году, %</t>
  </si>
  <si>
    <t>Размер начислений на фонд оплаты труда, %</t>
  </si>
  <si>
    <t>в том числе:</t>
  </si>
  <si>
    <t>за счет иных источников (решений), включая корректировку консолидированного бюджета субъекта Российской Федерации на соответствующий год, млн. рублей</t>
  </si>
  <si>
    <t>2014 г.</t>
  </si>
  <si>
    <t>2015 г.</t>
  </si>
  <si>
    <t>2016 г.</t>
  </si>
  <si>
    <t>2017 г.</t>
  </si>
  <si>
    <t>2018 г.</t>
  </si>
  <si>
    <t>Средняя заработная плата работников по субъекту Российской Федерации, руб.</t>
  </si>
  <si>
    <t>от реструктуризации сети, млн. рублей</t>
  </si>
  <si>
    <t>от оптимизации численности персонала, в том числе административно-управленческого персонала, млн. рублей</t>
  </si>
  <si>
    <t>от сокращения и оптимизации расходов на содержание учреждений, млн. рублей</t>
  </si>
  <si>
    <t>2014 г.- 2016 г.</t>
  </si>
  <si>
    <t>2012 г. факт</t>
  </si>
  <si>
    <t>2013 г. факт</t>
  </si>
  <si>
    <t>Число получателей услуг, чел.</t>
  </si>
  <si>
    <t>по Программе поэтапного совершенствования систем оплаты труда в государственных (муниципальных) учреждениях на 2012-2018 годы</t>
  </si>
  <si>
    <t xml:space="preserve">Прирост фонда оплаты труда с начислениями к 2013 г., млн.руб. </t>
  </si>
  <si>
    <t>х</t>
  </si>
  <si>
    <t>Субъект Российской Федерации:</t>
  </si>
  <si>
    <t>Категория работников:</t>
  </si>
  <si>
    <t>Норматив числа получателей услуг на 1 работника учреждений культуры (по среднесписочной численности работников)</t>
  </si>
  <si>
    <t>Среднесписочная численность работников учреждений культуры: человек</t>
  </si>
  <si>
    <t>Среднемесячная заработная плата работников учреждений культуры, рублей</t>
  </si>
  <si>
    <t>включая средства, полученные за счет проведения мероприятий по оптимизации, млн.рублей, из них:</t>
  </si>
  <si>
    <t>Соотношение объема средств от оптимизации к сумме объема средств, предусмотренного на повышение оплаты труда, % (стр. 19/стр. 25*100%)</t>
  </si>
  <si>
    <t>* прирост фонда оплаты труда с начислениями к 2012 году</t>
  </si>
  <si>
    <t>2014г.- 2018 г.</t>
  </si>
  <si>
    <t>Основные показатели нормативов реализации Плана мероприятий "дорожная карта" "Изменения, направленные на повышение эффективности сферы культуры"</t>
  </si>
  <si>
    <t>по Плану мероприятий ("дорожной карте") "Изменения в отраслях социальной сферы, направленные на повышение эффективности сферы культуры", %</t>
  </si>
  <si>
    <t>Доля от средств приносящей доход деятельности в фонде заработной платы по работникам учреждений культуры, %</t>
  </si>
  <si>
    <t>округ Муром Владимирской области</t>
  </si>
  <si>
    <t>работники учреждений культуры</t>
  </si>
  <si>
    <t>Соотношение средней заработной платы работников учреждений культуры  и средней заработной платы в субъекте Российской Федерации:</t>
  </si>
  <si>
    <t>Фонд оплаты труда с начислениями, млн. рублей</t>
  </si>
  <si>
    <t>Владимирская область</t>
  </si>
  <si>
    <t>за счет средств консолидированного бюджета субъекта Российской Федерации, включая дотацию из федерального бюджета, млн. руб.</t>
  </si>
  <si>
    <t>за счет средств от приносящей доход деятельности, млн. руб.</t>
  </si>
  <si>
    <t>Итого, объем средств, предусмотренный на повышение оплаты труда, млн. руб. (стр. 18+23+24)</t>
  </si>
  <si>
    <t>Муниципальное образование</t>
  </si>
  <si>
    <t>по Владимирской области, %</t>
  </si>
  <si>
    <t>Численность населения муниципального образования, чел.</t>
  </si>
  <si>
    <t>Приложение №2
к  постановлению администрации округа Муром
от 03.03.2015 № 614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</si>
</sst>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0"/>
    <numFmt numFmtId="172" formatCode="0.00000"/>
    <numFmt numFmtId="173" formatCode="#,##0.0"/>
    <numFmt numFmtId="174" formatCode="#,##0.00_ ;[Red]\-#,##0.00\ "/>
    <numFmt numFmtId="175" formatCode="#,##0.000_ ;[Red]\-#,##0.000\ "/>
    <numFmt numFmtId="176" formatCode="#,##0.0_ ;[Red]\-#,##0.0\ "/>
    <numFmt numFmtId="177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7" fontId="2" fillId="32" borderId="10" xfId="0" applyNumberFormat="1" applyFont="1" applyFill="1" applyBorder="1" applyAlignment="1">
      <alignment horizontal="center" vertical="center" wrapText="1"/>
    </xf>
    <xf numFmtId="177" fontId="2" fillId="32" borderId="11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176" fontId="2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2" fillId="32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5" fontId="2" fillId="32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view="pageBreakPreview" zoomScale="90" zoomScaleSheetLayoutView="90" zoomScalePageLayoutView="85" workbookViewId="0" topLeftCell="A1">
      <selection activeCell="F1" sqref="F1:K1"/>
    </sheetView>
  </sheetViews>
  <sheetFormatPr defaultColWidth="9.140625" defaultRowHeight="15"/>
  <cols>
    <col min="1" max="1" width="5.140625" style="1" customWidth="1"/>
    <col min="2" max="2" width="62.00390625" style="0" customWidth="1"/>
    <col min="3" max="3" width="10.57421875" style="0" customWidth="1"/>
    <col min="4" max="4" width="11.421875" style="2" customWidth="1"/>
    <col min="5" max="9" width="15.00390625" style="0" bestFit="1" customWidth="1"/>
    <col min="10" max="10" width="9.57421875" style="0" customWidth="1"/>
    <col min="11" max="11" width="9.57421875" style="0" bestFit="1" customWidth="1"/>
  </cols>
  <sheetData>
    <row r="1" spans="1:11" ht="54" customHeight="1">
      <c r="A1" s="18"/>
      <c r="B1" s="19"/>
      <c r="C1" s="19"/>
      <c r="D1" s="20"/>
      <c r="E1" s="19"/>
      <c r="F1" s="34" t="s">
        <v>44</v>
      </c>
      <c r="G1" s="34"/>
      <c r="H1" s="34"/>
      <c r="I1" s="34"/>
      <c r="J1" s="34"/>
      <c r="K1" s="34"/>
    </row>
    <row r="2" spans="1:11" ht="42.75" customHeight="1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39" customHeight="1">
      <c r="A3" s="21"/>
      <c r="B3" s="10" t="s">
        <v>21</v>
      </c>
      <c r="C3" s="35" t="s">
        <v>37</v>
      </c>
      <c r="D3" s="35"/>
      <c r="E3" s="35"/>
      <c r="F3" s="35"/>
      <c r="G3" s="35"/>
      <c r="H3" s="35"/>
      <c r="I3" s="35"/>
      <c r="J3" s="35"/>
      <c r="K3" s="35"/>
    </row>
    <row r="4" spans="1:11" ht="15.75">
      <c r="A4" s="21"/>
      <c r="B4" s="10" t="s">
        <v>41</v>
      </c>
      <c r="C4" s="35" t="s">
        <v>33</v>
      </c>
      <c r="D4" s="35"/>
      <c r="E4" s="35"/>
      <c r="F4" s="35"/>
      <c r="G4" s="35"/>
      <c r="H4" s="35"/>
      <c r="I4" s="35"/>
      <c r="J4" s="35"/>
      <c r="K4" s="35"/>
    </row>
    <row r="5" spans="1:11" ht="15.75">
      <c r="A5" s="21"/>
      <c r="B5" s="10" t="s">
        <v>22</v>
      </c>
      <c r="C5" s="35" t="s">
        <v>34</v>
      </c>
      <c r="D5" s="35"/>
      <c r="E5" s="35"/>
      <c r="F5" s="35"/>
      <c r="G5" s="35"/>
      <c r="H5" s="35"/>
      <c r="I5" s="35"/>
      <c r="J5" s="35"/>
      <c r="K5" s="35"/>
    </row>
    <row r="6" spans="1:11" ht="41.25" customHeight="1">
      <c r="A6" s="22"/>
      <c r="B6" s="22"/>
      <c r="C6" s="23"/>
      <c r="D6" s="23"/>
      <c r="E6" s="23"/>
      <c r="F6" s="23"/>
      <c r="G6" s="23"/>
      <c r="H6" s="23"/>
      <c r="I6" s="23"/>
      <c r="J6" s="23"/>
      <c r="K6" s="23"/>
    </row>
    <row r="7" spans="1:11" ht="31.5">
      <c r="A7" s="24"/>
      <c r="B7" s="3" t="s">
        <v>0</v>
      </c>
      <c r="C7" s="3" t="s">
        <v>15</v>
      </c>
      <c r="D7" s="3" t="s">
        <v>16</v>
      </c>
      <c r="E7" s="3" t="s">
        <v>5</v>
      </c>
      <c r="F7" s="13" t="s">
        <v>6</v>
      </c>
      <c r="G7" s="3" t="s">
        <v>7</v>
      </c>
      <c r="H7" s="3" t="s">
        <v>8</v>
      </c>
      <c r="I7" s="3" t="s">
        <v>9</v>
      </c>
      <c r="J7" s="3" t="s">
        <v>14</v>
      </c>
      <c r="K7" s="3" t="s">
        <v>29</v>
      </c>
    </row>
    <row r="8" spans="1:11" ht="47.25">
      <c r="A8" s="25">
        <v>1</v>
      </c>
      <c r="B8" s="8" t="s">
        <v>23</v>
      </c>
      <c r="C8" s="5">
        <f aca="true" t="shared" si="0" ref="C8:I8">C9/C10</f>
        <v>430.4593639575972</v>
      </c>
      <c r="D8" s="5">
        <f t="shared" si="0"/>
        <v>504.6569037656904</v>
      </c>
      <c r="E8" s="5">
        <f t="shared" si="0"/>
        <v>515.8042259594653</v>
      </c>
      <c r="F8" s="5">
        <f t="shared" si="0"/>
        <v>514.2857142857143</v>
      </c>
      <c r="G8" s="5">
        <f t="shared" si="0"/>
        <v>527.8026905829596</v>
      </c>
      <c r="H8" s="5">
        <f t="shared" si="0"/>
        <v>543.2558139534884</v>
      </c>
      <c r="I8" s="5">
        <f t="shared" si="0"/>
        <v>539.0697674418604</v>
      </c>
      <c r="J8" s="5"/>
      <c r="K8" s="5"/>
    </row>
    <row r="9" spans="1:11" ht="15.75">
      <c r="A9" s="25">
        <v>2</v>
      </c>
      <c r="B9" s="8" t="s">
        <v>17</v>
      </c>
      <c r="C9" s="7">
        <v>121820</v>
      </c>
      <c r="D9" s="5">
        <v>120613</v>
      </c>
      <c r="E9" s="5">
        <v>119615</v>
      </c>
      <c r="F9" s="5">
        <v>118800</v>
      </c>
      <c r="G9" s="5">
        <v>117700</v>
      </c>
      <c r="H9" s="5">
        <v>116800</v>
      </c>
      <c r="I9" s="5">
        <v>115900</v>
      </c>
      <c r="J9" s="5"/>
      <c r="K9" s="5"/>
    </row>
    <row r="10" spans="1:11" ht="31.5">
      <c r="A10" s="25">
        <v>3</v>
      </c>
      <c r="B10" s="8" t="s">
        <v>24</v>
      </c>
      <c r="C10" s="5">
        <v>283</v>
      </c>
      <c r="D10" s="7">
        <v>239</v>
      </c>
      <c r="E10" s="7">
        <v>231.9</v>
      </c>
      <c r="F10" s="5">
        <v>231</v>
      </c>
      <c r="G10" s="5">
        <v>223</v>
      </c>
      <c r="H10" s="5">
        <v>215</v>
      </c>
      <c r="I10" s="5">
        <v>215</v>
      </c>
      <c r="J10" s="5"/>
      <c r="K10" s="5"/>
    </row>
    <row r="11" spans="1:11" ht="21" customHeight="1">
      <c r="A11" s="25">
        <v>4</v>
      </c>
      <c r="B11" s="8" t="s">
        <v>43</v>
      </c>
      <c r="C11" s="5">
        <f aca="true" t="shared" si="1" ref="C11:I11">C9</f>
        <v>121820</v>
      </c>
      <c r="D11" s="5">
        <f t="shared" si="1"/>
        <v>120613</v>
      </c>
      <c r="E11" s="5">
        <f t="shared" si="1"/>
        <v>119615</v>
      </c>
      <c r="F11" s="5">
        <f t="shared" si="1"/>
        <v>118800</v>
      </c>
      <c r="G11" s="5">
        <f t="shared" si="1"/>
        <v>117700</v>
      </c>
      <c r="H11" s="5">
        <f t="shared" si="1"/>
        <v>116800</v>
      </c>
      <c r="I11" s="5">
        <f t="shared" si="1"/>
        <v>115900</v>
      </c>
      <c r="J11" s="5"/>
      <c r="K11" s="5"/>
    </row>
    <row r="12" spans="1:11" ht="47.25">
      <c r="A12" s="25">
        <v>5</v>
      </c>
      <c r="B12" s="8" t="s">
        <v>35</v>
      </c>
      <c r="C12" s="36"/>
      <c r="D12" s="37"/>
      <c r="E12" s="37"/>
      <c r="F12" s="37"/>
      <c r="G12" s="37"/>
      <c r="H12" s="37"/>
      <c r="I12" s="37"/>
      <c r="J12" s="37"/>
      <c r="K12" s="38"/>
    </row>
    <row r="13" spans="1:11" ht="47.25">
      <c r="A13" s="25">
        <v>6</v>
      </c>
      <c r="B13" s="8" t="s">
        <v>18</v>
      </c>
      <c r="C13" s="26" t="s">
        <v>20</v>
      </c>
      <c r="D13" s="5">
        <v>59</v>
      </c>
      <c r="E13" s="27">
        <v>60</v>
      </c>
      <c r="F13" s="27">
        <v>65</v>
      </c>
      <c r="G13" s="27">
        <v>74</v>
      </c>
      <c r="H13" s="27">
        <v>85</v>
      </c>
      <c r="I13" s="27">
        <v>100</v>
      </c>
      <c r="J13" s="27"/>
      <c r="K13" s="27"/>
    </row>
    <row r="14" spans="1:11" ht="47.25">
      <c r="A14" s="25">
        <v>7</v>
      </c>
      <c r="B14" s="8" t="s">
        <v>31</v>
      </c>
      <c r="C14" s="26" t="s">
        <v>20</v>
      </c>
      <c r="D14" s="9">
        <v>60.1</v>
      </c>
      <c r="E14" s="14">
        <v>64.9</v>
      </c>
      <c r="F14" s="14">
        <v>73.7</v>
      </c>
      <c r="G14" s="14">
        <v>82.4</v>
      </c>
      <c r="H14" s="14">
        <v>100</v>
      </c>
      <c r="I14" s="14">
        <v>100</v>
      </c>
      <c r="J14" s="14"/>
      <c r="K14" s="14"/>
    </row>
    <row r="15" spans="1:11" ht="15.75">
      <c r="A15" s="25">
        <v>8</v>
      </c>
      <c r="B15" s="8" t="s">
        <v>42</v>
      </c>
      <c r="C15" s="26" t="s">
        <v>20</v>
      </c>
      <c r="D15" s="16">
        <v>72.5</v>
      </c>
      <c r="E15" s="16">
        <v>72.5</v>
      </c>
      <c r="F15" s="14">
        <v>73.7</v>
      </c>
      <c r="G15" s="14">
        <v>82.4</v>
      </c>
      <c r="H15" s="9">
        <v>100</v>
      </c>
      <c r="I15" s="9">
        <v>100</v>
      </c>
      <c r="J15" s="27"/>
      <c r="K15" s="27"/>
    </row>
    <row r="16" spans="1:11" ht="31.5">
      <c r="A16" s="25">
        <v>9</v>
      </c>
      <c r="B16" s="28" t="s">
        <v>10</v>
      </c>
      <c r="C16" s="5">
        <v>18343</v>
      </c>
      <c r="D16" s="5">
        <v>20418</v>
      </c>
      <c r="E16" s="5">
        <v>22360</v>
      </c>
      <c r="F16" s="5">
        <v>24640</v>
      </c>
      <c r="G16" s="5">
        <v>27230</v>
      </c>
      <c r="H16" s="5">
        <v>30607</v>
      </c>
      <c r="I16" s="5">
        <v>34187</v>
      </c>
      <c r="J16" s="5"/>
      <c r="K16" s="5"/>
    </row>
    <row r="17" spans="1:11" ht="15.75">
      <c r="A17" s="25">
        <v>10</v>
      </c>
      <c r="B17" s="8" t="s">
        <v>1</v>
      </c>
      <c r="C17" s="3" t="s">
        <v>20</v>
      </c>
      <c r="D17" s="5">
        <f>20418/18343*100</f>
        <v>111.31221719457014</v>
      </c>
      <c r="E17" s="5">
        <f>E16/D16*100</f>
        <v>109.51121559408365</v>
      </c>
      <c r="F17" s="5">
        <f>F16/E16*100</f>
        <v>110.19677996422182</v>
      </c>
      <c r="G17" s="5">
        <f>G16/F16*100</f>
        <v>110.51136363636364</v>
      </c>
      <c r="H17" s="5">
        <f>H16/G16*100</f>
        <v>112.40176276165994</v>
      </c>
      <c r="I17" s="5">
        <f>I16/H16*100</f>
        <v>111.69667069624596</v>
      </c>
      <c r="J17" s="5"/>
      <c r="K17" s="5"/>
    </row>
    <row r="18" spans="1:11" ht="31.5">
      <c r="A18" s="25">
        <v>11</v>
      </c>
      <c r="B18" s="8" t="s">
        <v>25</v>
      </c>
      <c r="C18" s="7">
        <v>8677</v>
      </c>
      <c r="D18" s="7">
        <v>12275</v>
      </c>
      <c r="E18" s="5">
        <v>14512</v>
      </c>
      <c r="F18" s="5">
        <f>F16*F15/100</f>
        <v>18159.68</v>
      </c>
      <c r="G18" s="5">
        <f>G16*G15/100</f>
        <v>22437.52</v>
      </c>
      <c r="H18" s="5">
        <f>H16*H15/100</f>
        <v>30607</v>
      </c>
      <c r="I18" s="5">
        <f>I16*I15/100</f>
        <v>34187</v>
      </c>
      <c r="J18" s="5"/>
      <c r="K18" s="5"/>
    </row>
    <row r="19" spans="1:11" ht="15.75">
      <c r="A19" s="25">
        <v>12</v>
      </c>
      <c r="B19" s="8" t="s">
        <v>1</v>
      </c>
      <c r="C19" s="3" t="s">
        <v>20</v>
      </c>
      <c r="D19" s="5">
        <f aca="true" t="shared" si="2" ref="D19:I19">D18/C18*100</f>
        <v>141.46594445084705</v>
      </c>
      <c r="E19" s="5">
        <f t="shared" si="2"/>
        <v>118.22403258655805</v>
      </c>
      <c r="F19" s="5">
        <f t="shared" si="2"/>
        <v>125.135611907387</v>
      </c>
      <c r="G19" s="5">
        <f t="shared" si="2"/>
        <v>123.55680276304429</v>
      </c>
      <c r="H19" s="5">
        <f t="shared" si="2"/>
        <v>136.40990626415038</v>
      </c>
      <c r="I19" s="5">
        <f t="shared" si="2"/>
        <v>111.69667069624596</v>
      </c>
      <c r="J19" s="5"/>
      <c r="K19" s="5"/>
    </row>
    <row r="20" spans="1:11" ht="31.5">
      <c r="A20" s="25">
        <v>13</v>
      </c>
      <c r="B20" s="12" t="s">
        <v>32</v>
      </c>
      <c r="C20" s="13" t="s">
        <v>20</v>
      </c>
      <c r="D20" s="7">
        <v>5</v>
      </c>
      <c r="E20" s="7">
        <v>3.4</v>
      </c>
      <c r="F20" s="7">
        <v>4.7</v>
      </c>
      <c r="G20" s="7">
        <v>4</v>
      </c>
      <c r="H20" s="7">
        <v>3.2</v>
      </c>
      <c r="I20" s="7">
        <v>4</v>
      </c>
      <c r="J20" s="7"/>
      <c r="K20" s="7"/>
    </row>
    <row r="21" spans="1:11" ht="15.75">
      <c r="A21" s="25">
        <v>14</v>
      </c>
      <c r="B21" s="8" t="s">
        <v>2</v>
      </c>
      <c r="C21" s="3">
        <v>1.302</v>
      </c>
      <c r="D21" s="15">
        <v>1.302</v>
      </c>
      <c r="E21" s="15">
        <v>1.302</v>
      </c>
      <c r="F21" s="15">
        <v>1.302</v>
      </c>
      <c r="G21" s="15">
        <v>1.302</v>
      </c>
      <c r="H21" s="15">
        <v>1.302</v>
      </c>
      <c r="I21" s="15">
        <v>1.302</v>
      </c>
      <c r="J21" s="15">
        <v>1.302</v>
      </c>
      <c r="K21" s="15">
        <v>1.302</v>
      </c>
    </row>
    <row r="22" spans="1:11" ht="15.75">
      <c r="A22" s="25">
        <v>15</v>
      </c>
      <c r="B22" s="8" t="s">
        <v>36</v>
      </c>
      <c r="C22" s="9">
        <f>C10*12*1.302*C18/1000000</f>
        <v>38.366153784000005</v>
      </c>
      <c r="D22" s="9">
        <f aca="true" t="shared" si="3" ref="D22:I22">D10*12*1.302*D18/1000000</f>
        <v>45.8365194</v>
      </c>
      <c r="E22" s="17">
        <f>E10*12*1.302*E18/1000000</f>
        <v>52.57995966720001</v>
      </c>
      <c r="F22" s="9">
        <f t="shared" si="3"/>
        <v>65.54090011392</v>
      </c>
      <c r="G22" s="9">
        <f t="shared" si="3"/>
        <v>78.17573018304</v>
      </c>
      <c r="H22" s="9">
        <f t="shared" si="3"/>
        <v>102.81381012</v>
      </c>
      <c r="I22" s="9">
        <f t="shared" si="3"/>
        <v>114.83960292000002</v>
      </c>
      <c r="J22" s="9">
        <f>E22+F22+G22</f>
        <v>196.29658996416</v>
      </c>
      <c r="K22" s="9">
        <f>E22+F22+G22+H22+I22</f>
        <v>413.95000300416</v>
      </c>
    </row>
    <row r="23" spans="1:11" ht="33.75" customHeight="1">
      <c r="A23" s="25">
        <v>16</v>
      </c>
      <c r="B23" s="8" t="s">
        <v>19</v>
      </c>
      <c r="C23" s="3" t="s">
        <v>20</v>
      </c>
      <c r="D23" s="17">
        <v>7.4</v>
      </c>
      <c r="E23" s="9">
        <v>6.8</v>
      </c>
      <c r="F23" s="9">
        <v>19.7</v>
      </c>
      <c r="G23" s="9">
        <v>32.4</v>
      </c>
      <c r="H23" s="9">
        <v>57</v>
      </c>
      <c r="I23" s="9">
        <v>69</v>
      </c>
      <c r="J23" s="9">
        <f>E23+F23+G23</f>
        <v>58.9</v>
      </c>
      <c r="K23" s="9">
        <f>E23+F23+G23+H23+I23</f>
        <v>184.9</v>
      </c>
    </row>
    <row r="24" spans="1:11" ht="15.75">
      <c r="A24" s="25">
        <v>17</v>
      </c>
      <c r="B24" s="8" t="s">
        <v>3</v>
      </c>
      <c r="C24" s="3"/>
      <c r="D24" s="5"/>
      <c r="E24" s="5"/>
      <c r="F24" s="5"/>
      <c r="G24" s="5"/>
      <c r="H24" s="5"/>
      <c r="I24" s="5"/>
      <c r="J24" s="6"/>
      <c r="K24" s="6"/>
    </row>
    <row r="25" spans="1:11" ht="47.25">
      <c r="A25" s="25">
        <v>18</v>
      </c>
      <c r="B25" s="11" t="s">
        <v>38</v>
      </c>
      <c r="C25" s="3" t="s">
        <v>20</v>
      </c>
      <c r="D25" s="17">
        <v>7</v>
      </c>
      <c r="E25" s="17">
        <v>6.6</v>
      </c>
      <c r="F25" s="17">
        <v>18.7</v>
      </c>
      <c r="G25" s="17">
        <v>31.1</v>
      </c>
      <c r="H25" s="17">
        <v>55.3</v>
      </c>
      <c r="I25" s="17">
        <v>66</v>
      </c>
      <c r="J25" s="17">
        <f>E25+F25+G25</f>
        <v>56.4</v>
      </c>
      <c r="K25" s="17">
        <f>E25+F25+G25+H25+I25</f>
        <v>177.7</v>
      </c>
    </row>
    <row r="26" spans="1:11" ht="36.75" customHeight="1">
      <c r="A26" s="25">
        <v>19</v>
      </c>
      <c r="B26" s="29" t="s">
        <v>26</v>
      </c>
      <c r="C26" s="3" t="s">
        <v>20</v>
      </c>
      <c r="D26" s="17">
        <f aca="true" t="shared" si="4" ref="D26:K26">D27+D28+D29</f>
        <v>1</v>
      </c>
      <c r="E26" s="17">
        <f t="shared" si="4"/>
        <v>0.30000000000000004</v>
      </c>
      <c r="F26" s="17">
        <f t="shared" si="4"/>
        <v>0.5</v>
      </c>
      <c r="G26" s="17">
        <f t="shared" si="4"/>
        <v>0.7</v>
      </c>
      <c r="H26" s="17">
        <f t="shared" si="4"/>
        <v>0.9</v>
      </c>
      <c r="I26" s="17">
        <f t="shared" si="4"/>
        <v>0.9</v>
      </c>
      <c r="J26" s="17">
        <f t="shared" si="4"/>
        <v>1.5</v>
      </c>
      <c r="K26" s="17">
        <f t="shared" si="4"/>
        <v>3.3</v>
      </c>
    </row>
    <row r="27" spans="1:11" ht="20.25" customHeight="1">
      <c r="A27" s="25">
        <v>20</v>
      </c>
      <c r="B27" s="29" t="s">
        <v>11</v>
      </c>
      <c r="C27" s="13" t="s">
        <v>20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f aca="true" t="shared" si="5" ref="K27:K32">E27+F27+G27+H27+I27</f>
        <v>0</v>
      </c>
    </row>
    <row r="28" spans="1:11" ht="45" customHeight="1">
      <c r="A28" s="25">
        <v>21</v>
      </c>
      <c r="B28" s="29" t="s">
        <v>12</v>
      </c>
      <c r="C28" s="13" t="s">
        <v>20</v>
      </c>
      <c r="D28" s="17">
        <v>0.7</v>
      </c>
      <c r="E28" s="17">
        <v>0.1</v>
      </c>
      <c r="F28" s="17">
        <v>0.2</v>
      </c>
      <c r="G28" s="17">
        <v>0.3</v>
      </c>
      <c r="H28" s="17">
        <v>0.4</v>
      </c>
      <c r="I28" s="17">
        <v>0.4</v>
      </c>
      <c r="J28" s="17">
        <f>E28+F28+G28</f>
        <v>0.6000000000000001</v>
      </c>
      <c r="K28" s="17">
        <f t="shared" si="5"/>
        <v>1.4</v>
      </c>
    </row>
    <row r="29" spans="1:11" s="4" customFormat="1" ht="31.5">
      <c r="A29" s="30">
        <v>22</v>
      </c>
      <c r="B29" s="31" t="s">
        <v>13</v>
      </c>
      <c r="C29" s="13" t="s">
        <v>20</v>
      </c>
      <c r="D29" s="16">
        <v>0.3</v>
      </c>
      <c r="E29" s="16">
        <v>0.2</v>
      </c>
      <c r="F29" s="16">
        <v>0.3</v>
      </c>
      <c r="G29" s="16">
        <v>0.4</v>
      </c>
      <c r="H29" s="16">
        <v>0.5</v>
      </c>
      <c r="I29" s="16">
        <v>0.5</v>
      </c>
      <c r="J29" s="17">
        <f>E29+F29+G29</f>
        <v>0.9</v>
      </c>
      <c r="K29" s="17">
        <f t="shared" si="5"/>
        <v>1.9</v>
      </c>
    </row>
    <row r="30" spans="1:11" ht="18.75" customHeight="1">
      <c r="A30" s="25">
        <v>23</v>
      </c>
      <c r="B30" s="8" t="s">
        <v>39</v>
      </c>
      <c r="C30" s="3" t="s">
        <v>20</v>
      </c>
      <c r="D30" s="9">
        <f>D23*D20/100</f>
        <v>0.37</v>
      </c>
      <c r="E30" s="9">
        <v>0.2</v>
      </c>
      <c r="F30" s="9">
        <v>0.98</v>
      </c>
      <c r="G30" s="9">
        <f>G23*G20/100</f>
        <v>1.296</v>
      </c>
      <c r="H30" s="9">
        <v>1.71</v>
      </c>
      <c r="I30" s="9">
        <v>3</v>
      </c>
      <c r="J30" s="9">
        <f>J23-J25</f>
        <v>2.5</v>
      </c>
      <c r="K30" s="9">
        <f t="shared" si="5"/>
        <v>7.186</v>
      </c>
    </row>
    <row r="31" spans="1:11" ht="47.25">
      <c r="A31" s="25">
        <v>24</v>
      </c>
      <c r="B31" s="12" t="s">
        <v>4</v>
      </c>
      <c r="C31" s="3" t="s">
        <v>20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f t="shared" si="5"/>
        <v>0</v>
      </c>
    </row>
    <row r="32" spans="1:11" ht="31.5">
      <c r="A32" s="25">
        <v>25</v>
      </c>
      <c r="B32" s="12" t="s">
        <v>40</v>
      </c>
      <c r="C32" s="3" t="s">
        <v>20</v>
      </c>
      <c r="D32" s="17">
        <f aca="true" t="shared" si="6" ref="D32:I32">D25+D30+D31</f>
        <v>7.37</v>
      </c>
      <c r="E32" s="17">
        <f t="shared" si="6"/>
        <v>6.8</v>
      </c>
      <c r="F32" s="17">
        <f t="shared" si="6"/>
        <v>19.68</v>
      </c>
      <c r="G32" s="17">
        <f t="shared" si="6"/>
        <v>32.396</v>
      </c>
      <c r="H32" s="17">
        <f t="shared" si="6"/>
        <v>57.01</v>
      </c>
      <c r="I32" s="17">
        <f t="shared" si="6"/>
        <v>69</v>
      </c>
      <c r="J32" s="17">
        <f>J25+J30</f>
        <v>58.9</v>
      </c>
      <c r="K32" s="9">
        <f t="shared" si="5"/>
        <v>184.886</v>
      </c>
    </row>
    <row r="33" spans="1:11" ht="48" customHeight="1">
      <c r="A33" s="25">
        <v>26</v>
      </c>
      <c r="B33" s="32" t="s">
        <v>27</v>
      </c>
      <c r="C33" s="3" t="s">
        <v>20</v>
      </c>
      <c r="D33" s="16">
        <f aca="true" t="shared" si="7" ref="D33:I33">D26/D32*100</f>
        <v>13.568521031207597</v>
      </c>
      <c r="E33" s="16">
        <f t="shared" si="7"/>
        <v>4.411764705882354</v>
      </c>
      <c r="F33" s="16">
        <f t="shared" si="7"/>
        <v>2.540650406504065</v>
      </c>
      <c r="G33" s="16">
        <f t="shared" si="7"/>
        <v>2.16076058772688</v>
      </c>
      <c r="H33" s="16">
        <f t="shared" si="7"/>
        <v>1.5786704087002283</v>
      </c>
      <c r="I33" s="16">
        <f t="shared" si="7"/>
        <v>1.3043478260869565</v>
      </c>
      <c r="J33" s="9">
        <f>J26/J32*100</f>
        <v>2.5466893039049237</v>
      </c>
      <c r="K33" s="9">
        <f>K26/K32*100</f>
        <v>1.7848836580379261</v>
      </c>
    </row>
    <row r="34" spans="1:11" ht="15">
      <c r="A34" s="18"/>
      <c r="B34" s="19"/>
      <c r="C34" s="19"/>
      <c r="D34" s="20"/>
      <c r="E34" s="19"/>
      <c r="F34" s="19"/>
      <c r="G34" s="19"/>
      <c r="H34" s="19"/>
      <c r="I34" s="19"/>
      <c r="J34" s="19"/>
      <c r="K34" s="19"/>
    </row>
    <row r="35" spans="1:11" ht="15">
      <c r="A35" s="18"/>
      <c r="B35" s="33" t="s">
        <v>28</v>
      </c>
      <c r="C35" s="19"/>
      <c r="D35" s="20"/>
      <c r="E35" s="19"/>
      <c r="F35" s="19"/>
      <c r="G35" s="19"/>
      <c r="H35" s="19"/>
      <c r="I35" s="19"/>
      <c r="J35" s="19"/>
      <c r="K35" s="19"/>
    </row>
    <row r="36" spans="1:11" ht="15">
      <c r="A36" s="18"/>
      <c r="B36" s="19"/>
      <c r="C36" s="19"/>
      <c r="D36" s="20"/>
      <c r="E36" s="19"/>
      <c r="F36" s="19"/>
      <c r="G36" s="19"/>
      <c r="H36" s="19"/>
      <c r="I36" s="19"/>
      <c r="J36" s="19"/>
      <c r="K36" s="19"/>
    </row>
  </sheetData>
  <sheetProtection/>
  <mergeCells count="6">
    <mergeCell ref="F1:K1"/>
    <mergeCell ref="C3:K3"/>
    <mergeCell ref="C5:K5"/>
    <mergeCell ref="C12:K12"/>
    <mergeCell ref="A2:K2"/>
    <mergeCell ref="C4:K4"/>
  </mergeCells>
  <printOptions/>
  <pageMargins left="0.3937007874015748" right="0.3937007874015748" top="0.984251968503937" bottom="0.3937007874015748" header="0.31496062992125984" footer="0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IsmailovRA</dc:creator>
  <cp:keywords/>
  <dc:description/>
  <cp:lastModifiedBy>УК</cp:lastModifiedBy>
  <cp:lastPrinted>2015-03-02T06:10:17Z</cp:lastPrinted>
  <dcterms:created xsi:type="dcterms:W3CDTF">2014-03-14T11:43:12Z</dcterms:created>
  <dcterms:modified xsi:type="dcterms:W3CDTF">2015-03-03T12:42:24Z</dcterms:modified>
  <cp:category/>
  <cp:version/>
  <cp:contentType/>
  <cp:contentStatus/>
</cp:coreProperties>
</file>